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435" windowHeight="67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<sst xmlns="http://schemas.openxmlformats.org/spreadsheetml/2006/main" count="91" uniqueCount="60">
  <si>
    <t>BALCONE - SOLETTA A SBALZO</t>
  </si>
  <si>
    <t>Luce sbalzo</t>
  </si>
  <si>
    <t>m</t>
  </si>
  <si>
    <t>Soletta</t>
  </si>
  <si>
    <t>Intonaco</t>
  </si>
  <si>
    <t>Sott.+Pav.</t>
  </si>
  <si>
    <t>Spessore</t>
  </si>
  <si>
    <t>Peso spec.</t>
  </si>
  <si>
    <r>
      <t>kN/m</t>
    </r>
    <r>
      <rPr>
        <vertAlign val="superscript"/>
        <sz val="10"/>
        <rFont val="Times New Roman"/>
        <family val="1"/>
      </rPr>
      <t>3</t>
    </r>
  </si>
  <si>
    <t>Peso/Sup.</t>
  </si>
  <si>
    <r>
      <t>kN/m</t>
    </r>
    <r>
      <rPr>
        <vertAlign val="superscript"/>
        <sz val="10"/>
        <rFont val="Times New Roman"/>
        <family val="1"/>
      </rPr>
      <t>2</t>
    </r>
  </si>
  <si>
    <t>-</t>
  </si>
  <si>
    <t>TOT.</t>
  </si>
  <si>
    <t>Variabile</t>
  </si>
  <si>
    <t>(CAT. C2)</t>
  </si>
  <si>
    <t>Parapetto</t>
  </si>
  <si>
    <t>Peso/Lungh</t>
  </si>
  <si>
    <t>kN/m</t>
  </si>
  <si>
    <t>(G1)</t>
  </si>
  <si>
    <t>(G2)</t>
  </si>
  <si>
    <t>(Q)</t>
  </si>
  <si>
    <t>Fattorizz. SLU</t>
  </si>
  <si>
    <t>Momento torcente distr.</t>
  </si>
  <si>
    <t>kNm/m</t>
  </si>
  <si>
    <t>mm</t>
  </si>
  <si>
    <t>Spessore lastre</t>
  </si>
  <si>
    <t xml:space="preserve">Tampon.: vetro temprato-stratif. (3 strati)  </t>
  </si>
  <si>
    <t>Altezza</t>
  </si>
  <si>
    <t>Carico distr. sulla trave</t>
  </si>
  <si>
    <t>Intelaiatura metallica</t>
  </si>
  <si>
    <t>Luce campata trave</t>
  </si>
  <si>
    <t>kNm</t>
  </si>
  <si>
    <t>MOMENTO TORCENTE</t>
  </si>
  <si>
    <t>TAGLIO</t>
  </si>
  <si>
    <t>MOMENTO FLETTENTE</t>
  </si>
  <si>
    <t>AZIONI MAX SULLA TRAVE DI BORDO</t>
  </si>
  <si>
    <t>kN</t>
  </si>
  <si>
    <t>Carico distribuito</t>
  </si>
  <si>
    <t>SEZIONE TRAVE</t>
  </si>
  <si>
    <t>B</t>
  </si>
  <si>
    <t>H</t>
  </si>
  <si>
    <t>t</t>
  </si>
  <si>
    <t>Area racchiusa</t>
  </si>
  <si>
    <t>Ak</t>
  </si>
  <si>
    <r>
      <t>mm</t>
    </r>
    <r>
      <rPr>
        <vertAlign val="superscript"/>
        <sz val="10"/>
        <rFont val="Times New Roman"/>
        <family val="1"/>
      </rPr>
      <t>2</t>
    </r>
  </si>
  <si>
    <t>Perimetro medio</t>
  </si>
  <si>
    <t>um</t>
  </si>
  <si>
    <r>
      <t>a</t>
    </r>
    <r>
      <rPr>
        <sz val="12"/>
        <rFont val="Times New Roman"/>
        <family val="1"/>
      </rPr>
      <t>=1/</t>
    </r>
    <r>
      <rPr>
        <sz val="12"/>
        <rFont val="Symbol"/>
        <family val="0"/>
      </rPr>
      <t>d</t>
    </r>
  </si>
  <si>
    <t>MPa</t>
  </si>
  <si>
    <t>fyk</t>
  </si>
  <si>
    <r>
      <t>g</t>
    </r>
    <r>
      <rPr>
        <sz val="12"/>
        <rFont val="Times New Roman"/>
        <family val="1"/>
      </rPr>
      <t>s</t>
    </r>
  </si>
  <si>
    <t>Sp. Tubo</t>
  </si>
  <si>
    <t>PHIst</t>
  </si>
  <si>
    <t>PHIt</t>
  </si>
  <si>
    <t>rn</t>
  </si>
  <si>
    <t>cc</t>
  </si>
  <si>
    <t>d</t>
  </si>
  <si>
    <t>Nsdi_flex</t>
  </si>
  <si>
    <t>Nsdi_tor</t>
  </si>
  <si>
    <t>nt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</si>
</sst>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  <numFmt numFmtId="168" formatCode="0.0000000"/>
    <numFmt numFmtId="169" formatCode="0.000000"/>
  </numFmts>
  <fonts count="9">
    <font>
      <sz val="10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color indexed="10"/>
      <name val="Times New Roman"/>
      <family val="1"/>
    </font>
    <font>
      <sz val="10"/>
      <name val="Symbol"/>
      <family val="1"/>
    </font>
    <font>
      <sz val="12"/>
      <name val="Times New Roman"/>
      <family val="1"/>
    </font>
    <font>
      <sz val="12"/>
      <name val="Symbo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C23"/>
  <sheetViews>
    <sheetView tabSelected="1" zoomScale="120" zoomScaleNormal="120" workbookViewId="0" topLeftCell="O1">
      <selection activeCell="T9" sqref="T9"/>
    </sheetView>
  </sheetViews>
  <sheetFormatPr defaultColWidth="9.140625" defaultRowHeight="12.75"/>
  <cols>
    <col min="1" max="2" width="9.140625" style="1" customWidth="1"/>
    <col min="3" max="3" width="10.28125" style="1" customWidth="1"/>
    <col min="4" max="4" width="9.7109375" style="1" customWidth="1"/>
    <col min="5" max="5" width="9.57421875" style="1" customWidth="1"/>
    <col min="6" max="7" width="9.140625" style="1" customWidth="1"/>
    <col min="8" max="8" width="13.57421875" style="1" customWidth="1"/>
    <col min="9" max="9" width="10.00390625" style="1" customWidth="1"/>
    <col min="10" max="10" width="9.140625" style="1" customWidth="1"/>
    <col min="11" max="11" width="12.28125" style="1" customWidth="1"/>
    <col min="12" max="12" width="10.8515625" style="1" customWidth="1"/>
    <col min="13" max="13" width="12.140625" style="1" customWidth="1"/>
    <col min="14" max="14" width="13.00390625" style="1" customWidth="1"/>
    <col min="15" max="15" width="11.00390625" style="1" customWidth="1"/>
    <col min="16" max="16384" width="9.140625" style="1" customWidth="1"/>
  </cols>
  <sheetData>
    <row r="1" spans="18:20" ht="15.75">
      <c r="R1" s="2" t="s">
        <v>49</v>
      </c>
      <c r="S1" s="12" t="s">
        <v>50</v>
      </c>
      <c r="T1" s="2" t="s">
        <v>49</v>
      </c>
    </row>
    <row r="2" spans="3:20" ht="12.75">
      <c r="C2" s="1" t="s">
        <v>0</v>
      </c>
      <c r="M2" s="1" t="s">
        <v>35</v>
      </c>
      <c r="R2" s="2" t="s">
        <v>48</v>
      </c>
      <c r="T2" s="2" t="s">
        <v>48</v>
      </c>
    </row>
    <row r="3" spans="18:20" ht="12.75">
      <c r="R3" s="2">
        <v>450</v>
      </c>
      <c r="S3" s="2">
        <v>1.15</v>
      </c>
      <c r="T3" s="11">
        <f>R3/1.15</f>
        <v>391.304347826087</v>
      </c>
    </row>
    <row r="4" spans="3:26" s="2" customFormat="1" ht="37.5" customHeight="1">
      <c r="C4" s="8"/>
      <c r="D4" s="8" t="s">
        <v>6</v>
      </c>
      <c r="E4" s="8" t="s">
        <v>7</v>
      </c>
      <c r="F4" s="8" t="s">
        <v>9</v>
      </c>
      <c r="G4" s="8"/>
      <c r="H4" s="8" t="s">
        <v>21</v>
      </c>
      <c r="I4" s="8" t="s">
        <v>1</v>
      </c>
      <c r="J4" s="8" t="s">
        <v>22</v>
      </c>
      <c r="K4" s="8" t="s">
        <v>30</v>
      </c>
      <c r="L4" s="8" t="s">
        <v>37</v>
      </c>
      <c r="M4" s="8" t="s">
        <v>32</v>
      </c>
      <c r="N4" s="8" t="s">
        <v>33</v>
      </c>
      <c r="O4" s="8" t="s">
        <v>34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4:15" s="2" customFormat="1" ht="15.75">
      <c r="D5" s="2" t="s">
        <v>2</v>
      </c>
      <c r="E5" s="2" t="s">
        <v>8</v>
      </c>
      <c r="F5" s="2" t="s">
        <v>10</v>
      </c>
      <c r="I5" s="2" t="s">
        <v>2</v>
      </c>
      <c r="J5" s="2" t="s">
        <v>23</v>
      </c>
      <c r="K5" s="2" t="s">
        <v>2</v>
      </c>
      <c r="L5" s="2" t="s">
        <v>17</v>
      </c>
      <c r="M5" s="2" t="s">
        <v>31</v>
      </c>
      <c r="N5" s="2" t="s">
        <v>36</v>
      </c>
      <c r="O5" s="2" t="s">
        <v>31</v>
      </c>
    </row>
    <row r="6" spans="3:29" s="2" customFormat="1" ht="12.75">
      <c r="C6" s="2" t="s">
        <v>3</v>
      </c>
      <c r="D6" s="2">
        <v>0.15</v>
      </c>
      <c r="E6" s="2">
        <v>25</v>
      </c>
      <c r="F6" s="4">
        <f>E6*D6</f>
        <v>3.75</v>
      </c>
      <c r="G6" s="2" t="s">
        <v>18</v>
      </c>
      <c r="H6" s="2">
        <v>1.3</v>
      </c>
      <c r="I6" s="2">
        <v>1.5</v>
      </c>
      <c r="J6" s="7">
        <f>(F6*H6+F7*H7+F8*H8+F11*H11)*$I$6^2/2+D15*H15*$I$6</f>
        <v>15.159375</v>
      </c>
      <c r="K6" s="3">
        <v>4</v>
      </c>
      <c r="L6" s="7">
        <f>(F6*H6+F7*H7+F8*H8+F11*H11)*I6+D15*H15+F20*H20+F22*H22+E6*J12/1000*K12/1000*H6</f>
        <v>29.025000000000006</v>
      </c>
      <c r="M6" s="10">
        <f>J6*K6/2*O12</f>
        <v>35.669117647058826</v>
      </c>
      <c r="N6" s="10">
        <f>L6*K6/2</f>
        <v>58.05000000000001</v>
      </c>
      <c r="O6" s="10">
        <f>L6*K6^2/12</f>
        <v>38.70000000000001</v>
      </c>
      <c r="S6" s="2" t="s">
        <v>52</v>
      </c>
      <c r="T6" s="2" t="s">
        <v>53</v>
      </c>
      <c r="U6" s="2" t="s">
        <v>54</v>
      </c>
      <c r="V6" s="2" t="s">
        <v>55</v>
      </c>
      <c r="W6" s="2" t="s">
        <v>41</v>
      </c>
      <c r="X6" s="2" t="s">
        <v>43</v>
      </c>
      <c r="Z6" s="2" t="s">
        <v>56</v>
      </c>
      <c r="AA6" s="2" t="s">
        <v>57</v>
      </c>
      <c r="AB6" s="2" t="s">
        <v>58</v>
      </c>
      <c r="AC6" s="2" t="s">
        <v>59</v>
      </c>
    </row>
    <row r="7" spans="3:28" s="2" customFormat="1" ht="15.75">
      <c r="C7" s="2" t="s">
        <v>4</v>
      </c>
      <c r="D7" s="2">
        <v>0.02</v>
      </c>
      <c r="E7" s="2">
        <v>20</v>
      </c>
      <c r="F7" s="4">
        <f>E7*D7</f>
        <v>0.4</v>
      </c>
      <c r="G7" s="2" t="s">
        <v>19</v>
      </c>
      <c r="H7" s="2">
        <v>1.5</v>
      </c>
      <c r="S7" s="2" t="s">
        <v>24</v>
      </c>
      <c r="T7" s="2" t="s">
        <v>24</v>
      </c>
      <c r="U7" s="2" t="s">
        <v>24</v>
      </c>
      <c r="V7" s="2" t="s">
        <v>24</v>
      </c>
      <c r="W7" s="2" t="s">
        <v>24</v>
      </c>
      <c r="X7" s="2" t="s">
        <v>44</v>
      </c>
      <c r="Z7" s="2" t="s">
        <v>24</v>
      </c>
      <c r="AA7" s="2" t="s">
        <v>36</v>
      </c>
      <c r="AB7" s="2" t="s">
        <v>36</v>
      </c>
    </row>
    <row r="8" spans="3:29" s="2" customFormat="1" ht="12.75">
      <c r="C8" s="2" t="s">
        <v>5</v>
      </c>
      <c r="D8" s="5" t="s">
        <v>11</v>
      </c>
      <c r="E8" s="5" t="s">
        <v>11</v>
      </c>
      <c r="F8" s="4">
        <v>0.8</v>
      </c>
      <c r="G8" s="2" t="s">
        <v>19</v>
      </c>
      <c r="H8" s="2">
        <v>1.5</v>
      </c>
      <c r="S8" s="2">
        <v>8</v>
      </c>
      <c r="T8" s="2">
        <v>14</v>
      </c>
      <c r="U8" s="2">
        <v>35</v>
      </c>
      <c r="V8" s="2">
        <f>U8+S8+T8/2</f>
        <v>50</v>
      </c>
      <c r="W8" s="2">
        <f>MAX(L12,2*V8)</f>
        <v>100</v>
      </c>
      <c r="X8" s="11">
        <f>(J12-W8)*(K12-W8)</f>
        <v>80000</v>
      </c>
      <c r="Z8" s="2">
        <f>K12-V8</f>
        <v>450</v>
      </c>
      <c r="AA8" s="3">
        <f>O6/0.9/(Z8/10^3)</f>
        <v>95.55555555555557</v>
      </c>
      <c r="AB8" s="3">
        <f>M6*1000/2/X8*(J12-W8)</f>
        <v>44.58639705882353</v>
      </c>
      <c r="AC8" s="4">
        <f>(AA8+AB8)*1000/T3/(PI()*T8^2/4)</f>
        <v>2.3265240060859766</v>
      </c>
    </row>
    <row r="9" spans="5:14" s="2" customFormat="1" ht="12.75">
      <c r="E9" s="6" t="s">
        <v>12</v>
      </c>
      <c r="F9" s="7">
        <f>SUM(F6:F8)</f>
        <v>4.95</v>
      </c>
      <c r="J9" s="13" t="s">
        <v>38</v>
      </c>
      <c r="K9" s="13"/>
      <c r="L9" s="2" t="s">
        <v>51</v>
      </c>
      <c r="M9" s="2" t="s">
        <v>42</v>
      </c>
      <c r="N9" s="2" t="s">
        <v>45</v>
      </c>
    </row>
    <row r="10" spans="10:15" s="2" customFormat="1" ht="15.75">
      <c r="J10" s="2" t="s">
        <v>39</v>
      </c>
      <c r="K10" s="2" t="s">
        <v>40</v>
      </c>
      <c r="L10" s="2" t="s">
        <v>41</v>
      </c>
      <c r="M10" s="2" t="s">
        <v>43</v>
      </c>
      <c r="N10" s="2" t="s">
        <v>46</v>
      </c>
      <c r="O10" s="12" t="s">
        <v>47</v>
      </c>
    </row>
    <row r="11" spans="3:14" s="2" customFormat="1" ht="15.75">
      <c r="C11" s="2" t="s">
        <v>13</v>
      </c>
      <c r="D11" s="2" t="s">
        <v>14</v>
      </c>
      <c r="F11" s="7">
        <v>4</v>
      </c>
      <c r="G11" s="2" t="s">
        <v>20</v>
      </c>
      <c r="H11" s="2">
        <v>1.5</v>
      </c>
      <c r="J11" s="2" t="s">
        <v>24</v>
      </c>
      <c r="K11" s="2" t="s">
        <v>24</v>
      </c>
      <c r="L11" s="2" t="s">
        <v>24</v>
      </c>
      <c r="M11" s="2" t="s">
        <v>44</v>
      </c>
      <c r="N11" s="2" t="s">
        <v>24</v>
      </c>
    </row>
    <row r="12" spans="10:15" s="2" customFormat="1" ht="12.75">
      <c r="J12" s="2">
        <v>300</v>
      </c>
      <c r="K12" s="2">
        <v>500</v>
      </c>
      <c r="L12" s="2">
        <f>J12*K12/2/(J12+K12)</f>
        <v>93.75</v>
      </c>
      <c r="M12" s="11">
        <f>(J12-L12)*(K12-L12)</f>
        <v>83789.0625</v>
      </c>
      <c r="N12" s="2">
        <f>2*((J12-L12)+(K12-L12))</f>
        <v>1225</v>
      </c>
      <c r="O12" s="4">
        <f>(1-0.25*J12/K12)^-1</f>
        <v>1.1764705882352942</v>
      </c>
    </row>
    <row r="13" s="2" customFormat="1" ht="12.75">
      <c r="D13" s="2" t="s">
        <v>16</v>
      </c>
    </row>
    <row r="14" s="2" customFormat="1" ht="12.75">
      <c r="D14" s="2" t="s">
        <v>17</v>
      </c>
    </row>
    <row r="15" spans="3:8" s="2" customFormat="1" ht="12.75">
      <c r="C15" s="2" t="s">
        <v>15</v>
      </c>
      <c r="D15" s="4">
        <v>0.4</v>
      </c>
      <c r="G15" s="2" t="s">
        <v>19</v>
      </c>
      <c r="H15" s="2">
        <v>1.5</v>
      </c>
    </row>
    <row r="16" s="2" customFormat="1" ht="12.75"/>
    <row r="17" spans="3:6" s="2" customFormat="1" ht="12.75">
      <c r="C17" s="1" t="s">
        <v>26</v>
      </c>
      <c r="D17" s="1"/>
      <c r="E17" s="1"/>
      <c r="F17" s="1"/>
    </row>
    <row r="18" spans="3:6" s="2" customFormat="1" ht="38.25">
      <c r="C18" s="8" t="s">
        <v>25</v>
      </c>
      <c r="D18" s="8" t="s">
        <v>7</v>
      </c>
      <c r="E18" s="8" t="s">
        <v>27</v>
      </c>
      <c r="F18" s="8" t="s">
        <v>28</v>
      </c>
    </row>
    <row r="19" spans="3:6" s="2" customFormat="1" ht="15.75">
      <c r="C19" s="2" t="s">
        <v>24</v>
      </c>
      <c r="D19" s="2" t="s">
        <v>8</v>
      </c>
      <c r="E19" s="2" t="s">
        <v>2</v>
      </c>
      <c r="F19" s="2" t="s">
        <v>17</v>
      </c>
    </row>
    <row r="20" spans="3:8" s="2" customFormat="1" ht="12.75">
      <c r="C20" s="2">
        <v>30</v>
      </c>
      <c r="D20" s="2">
        <v>25</v>
      </c>
      <c r="E20" s="2">
        <v>2.7</v>
      </c>
      <c r="F20" s="4">
        <f>D20*C20/1000*E20</f>
        <v>2.0250000000000004</v>
      </c>
      <c r="G20" s="2" t="s">
        <v>19</v>
      </c>
      <c r="H20" s="2">
        <v>1.5</v>
      </c>
    </row>
    <row r="21" s="2" customFormat="1" ht="12.75"/>
    <row r="22" spans="3:8" s="2" customFormat="1" ht="25.5">
      <c r="C22" s="8" t="s">
        <v>29</v>
      </c>
      <c r="F22" s="9">
        <v>1</v>
      </c>
      <c r="G22" s="8" t="s">
        <v>19</v>
      </c>
      <c r="H22" s="8">
        <v>1.5</v>
      </c>
    </row>
    <row r="23" spans="5:6" s="2" customFormat="1" ht="12.75">
      <c r="E23" s="6" t="s">
        <v>12</v>
      </c>
      <c r="F23" s="7">
        <f>SUM(F20:F22)</f>
        <v>3.0250000000000004</v>
      </c>
    </row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</sheetData>
  <mergeCells count="1">
    <mergeCell ref="J9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fabio.minghini@unife.it</dc:creator>
  <cp:keywords/>
  <dc:description/>
  <cp:lastModifiedBy>fabio.minghini@unife.it</cp:lastModifiedBy>
  <dcterms:created xsi:type="dcterms:W3CDTF">2017-10-12T13:39:11Z</dcterms:created>
  <dcterms:modified xsi:type="dcterms:W3CDTF">2017-10-20T09:10:29Z</dcterms:modified>
  <cp:category/>
  <cp:version/>
  <cp:contentType/>
  <cp:contentStatus/>
</cp:coreProperties>
</file>