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7170" activeTab="0"/>
  </bookViews>
  <sheets>
    <sheet name="Esercizio" sheetId="1" r:id="rId1"/>
  </sheets>
  <definedNames>
    <definedName name="_xlnm.Print_Area" localSheetId="0">'Esercizio'!$A$1:$H$71</definedName>
    <definedName name="solver_adj" localSheetId="0" hidden="1">'Esercizio'!$C$77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'Esercizio'!$D$76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<sst xmlns="http://schemas.openxmlformats.org/spreadsheetml/2006/main" count="57" uniqueCount="39">
  <si>
    <t>kg/s</t>
  </si>
  <si>
    <t>°C</t>
  </si>
  <si>
    <t>K</t>
  </si>
  <si>
    <t>Pa</t>
  </si>
  <si>
    <t>kJ/(kg K)</t>
  </si>
  <si>
    <t>cp</t>
  </si>
  <si>
    <t>g</t>
  </si>
  <si>
    <t>Valori calcolati</t>
  </si>
  <si>
    <t>pi</t>
  </si>
  <si>
    <t>bar</t>
  </si>
  <si>
    <t>R</t>
  </si>
  <si>
    <t>J/(kg K)</t>
  </si>
  <si>
    <t>Ti</t>
  </si>
  <si>
    <t>pu</t>
  </si>
  <si>
    <t>Vi</t>
  </si>
  <si>
    <t>m/s</t>
  </si>
  <si>
    <t>(Vi)s</t>
  </si>
  <si>
    <t>Mai</t>
  </si>
  <si>
    <t>M</t>
  </si>
  <si>
    <t>To</t>
  </si>
  <si>
    <t>g - 1</t>
  </si>
  <si>
    <t>po</t>
  </si>
  <si>
    <t>Acr</t>
  </si>
  <si>
    <t>pu/po</t>
  </si>
  <si>
    <t>(p/po)cr</t>
  </si>
  <si>
    <r>
      <t>m</t>
    </r>
    <r>
      <rPr>
        <vertAlign val="superscript"/>
        <sz val="10"/>
        <rFont val="Arial"/>
        <family val="2"/>
      </rPr>
      <t>2</t>
    </r>
  </si>
  <si>
    <t>Mau</t>
  </si>
  <si>
    <t>Au/Acr</t>
  </si>
  <si>
    <t>Au</t>
  </si>
  <si>
    <t>DIMENSIONAMENTO UGELLO</t>
  </si>
  <si>
    <t>Tu</t>
  </si>
  <si>
    <t>(Vu)s</t>
  </si>
  <si>
    <t>Vu</t>
  </si>
  <si>
    <t>Dati</t>
  </si>
  <si>
    <t>Ai</t>
  </si>
  <si>
    <t>pcr</t>
  </si>
  <si>
    <t>Tcr</t>
  </si>
  <si>
    <t>Vcr=Vs</t>
  </si>
  <si>
    <t>Tu/To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</si>
</sst>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E+00"/>
    <numFmt numFmtId="183" formatCode="[$-410]dddd\ d\ mmmm\ yyyy"/>
    <numFmt numFmtId="184" formatCode="hh\.mm\.ss"/>
    <numFmt numFmtId="185" formatCode="0.000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i/>
      <sz val="10"/>
      <color indexed="17"/>
      <name val="Arial"/>
      <family val="2"/>
    </font>
    <font>
      <sz val="11"/>
      <color indexed="8"/>
      <name val="Cambria Math"/>
      <family val="0"/>
    </font>
    <font>
      <i/>
      <sz val="11"/>
      <color indexed="8"/>
      <name val="Cambria Math"/>
      <family val="0"/>
    </font>
    <font>
      <sz val="11"/>
      <color indexed="8"/>
      <name val="+mn-ea"/>
      <family val="0"/>
    </font>
    <font>
      <sz val="11"/>
      <color indexed="8"/>
      <name val="+mn-l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  <font>
      <i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1" fontId="47" fillId="0" borderId="0" xfId="0" applyNumberFormat="1" applyFont="1" applyAlignment="1">
      <alignment/>
    </xf>
    <xf numFmtId="0" fontId="5" fillId="0" borderId="0" xfId="0" applyFont="1" applyAlignment="1">
      <alignment/>
    </xf>
    <xf numFmtId="2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79" fontId="47" fillId="0" borderId="0" xfId="0" applyNumberFormat="1" applyFont="1" applyAlignment="1">
      <alignment/>
    </xf>
    <xf numFmtId="179" fontId="48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542925</xdr:colOff>
      <xdr:row>23</xdr:row>
      <xdr:rowOff>95250</xdr:rowOff>
    </xdr:from>
    <xdr:ext cx="695325" cy="304800"/>
    <xdr:sp>
      <xdr:nvSpPr>
        <xdr:cNvPr id="1" name="CasellaDiTesto 1"/>
        <xdr:cNvSpPr txBox="1">
          <a:spLocks noChangeArrowheads="1"/>
        </xdr:cNvSpPr>
      </xdr:nvSpPr>
      <xdr:spPr>
        <a:xfrm>
          <a:off x="2724150" y="3838575"/>
          <a:ext cx="695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RTi</a:t>
          </a:r>
        </a:p>
      </xdr:txBody>
    </xdr:sp>
    <xdr:clientData/>
  </xdr:oneCellAnchor>
  <xdr:oneCellAnchor>
    <xdr:from>
      <xdr:col>3</xdr:col>
      <xdr:colOff>542925</xdr:colOff>
      <xdr:row>25</xdr:row>
      <xdr:rowOff>104775</xdr:rowOff>
    </xdr:from>
    <xdr:ext cx="904875" cy="266700"/>
    <xdr:sp>
      <xdr:nvSpPr>
        <xdr:cNvPr id="2" name="CasellaDiTesto 2"/>
        <xdr:cNvSpPr txBox="1">
          <a:spLocks noChangeArrowheads="1"/>
        </xdr:cNvSpPr>
      </xdr:nvSpPr>
      <xdr:spPr>
        <a:xfrm>
          <a:off x="2724150" y="417195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Vi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Vi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)s</a:t>
          </a:r>
        </a:p>
      </xdr:txBody>
    </xdr:sp>
    <xdr:clientData/>
  </xdr:oneCellAnchor>
  <xdr:oneCellAnchor>
    <xdr:from>
      <xdr:col>3</xdr:col>
      <xdr:colOff>485775</xdr:colOff>
      <xdr:row>28</xdr:row>
      <xdr:rowOff>0</xdr:rowOff>
    </xdr:from>
    <xdr:ext cx="1666875" cy="476250"/>
    <xdr:sp>
      <xdr:nvSpPr>
        <xdr:cNvPr id="3" name="CasellaDiTesto 3"/>
        <xdr:cNvSpPr txBox="1">
          <a:spLocks noChangeArrowheads="1"/>
        </xdr:cNvSpPr>
      </xdr:nvSpPr>
      <xdr:spPr>
        <a:xfrm>
          <a:off x="2667000" y="4552950"/>
          <a:ext cx="1666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=Ti(1+(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2 )  </a:t>
          </a:r>
        </a:p>
      </xdr:txBody>
    </xdr:sp>
    <xdr:clientData/>
  </xdr:oneCellAnchor>
  <xdr:oneCellAnchor>
    <xdr:from>
      <xdr:col>3</xdr:col>
      <xdr:colOff>0</xdr:colOff>
      <xdr:row>38</xdr:row>
      <xdr:rowOff>104775</xdr:rowOff>
    </xdr:from>
    <xdr:ext cx="2095500" cy="552450"/>
    <xdr:sp>
      <xdr:nvSpPr>
        <xdr:cNvPr id="4" name="CasellaDiTesto 5"/>
        <xdr:cNvSpPr txBox="1">
          <a:spLocks noChangeArrowheads="1"/>
        </xdr:cNvSpPr>
      </xdr:nvSpPr>
      <xdr:spPr>
        <a:xfrm>
          <a:off x="2181225" y="6276975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=(2/(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γ+1))^(γ/(γ-1))</a:t>
          </a:r>
        </a:p>
      </xdr:txBody>
    </xdr:sp>
    <xdr:clientData/>
  </xdr:oneCellAnchor>
  <xdr:oneCellAnchor>
    <xdr:from>
      <xdr:col>3</xdr:col>
      <xdr:colOff>428625</xdr:colOff>
      <xdr:row>50</xdr:row>
      <xdr:rowOff>28575</xdr:rowOff>
    </xdr:from>
    <xdr:ext cx="2095500" cy="676275"/>
    <xdr:sp>
      <xdr:nvSpPr>
        <xdr:cNvPr id="5" name="CasellaDiTesto 6"/>
        <xdr:cNvSpPr txBox="1">
          <a:spLocks noChangeArrowheads="1"/>
        </xdr:cNvSpPr>
      </xdr:nvSpPr>
      <xdr:spPr>
        <a:xfrm>
          <a:off x="2609850" y="8143875"/>
          <a:ext cx="2095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=M/po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 √(RTo/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 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^((γ+1)/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γ-1) )</a:t>
          </a:r>
        </a:p>
      </xdr:txBody>
    </xdr:sp>
    <xdr:clientData/>
  </xdr:oneCellAnchor>
  <xdr:oneCellAnchor>
    <xdr:from>
      <xdr:col>3</xdr:col>
      <xdr:colOff>114300</xdr:colOff>
      <xdr:row>54</xdr:row>
      <xdr:rowOff>114300</xdr:rowOff>
    </xdr:from>
    <xdr:ext cx="2695575" cy="752475"/>
    <xdr:sp>
      <xdr:nvSpPr>
        <xdr:cNvPr id="6" name="CasellaDiTesto 7"/>
        <xdr:cNvSpPr txBox="1">
          <a:spLocks noChangeArrowheads="1"/>
        </xdr:cNvSpPr>
      </xdr:nvSpPr>
      <xdr:spPr>
        <a:xfrm>
          <a:off x="2295525" y="8896350"/>
          <a:ext cx="26955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[2/(γ-1) ((po/pu)^((γ-1)/γ)-1)] )</a:t>
          </a:r>
        </a:p>
      </xdr:txBody>
    </xdr:sp>
    <xdr:clientData/>
  </xdr:oneCellAnchor>
  <xdr:oneCellAnchor>
    <xdr:from>
      <xdr:col>3</xdr:col>
      <xdr:colOff>266700</xdr:colOff>
      <xdr:row>64</xdr:row>
      <xdr:rowOff>47625</xdr:rowOff>
    </xdr:from>
    <xdr:ext cx="2695575" cy="581025"/>
    <xdr:sp>
      <xdr:nvSpPr>
        <xdr:cNvPr id="7" name="CasellaDiTesto 8"/>
        <xdr:cNvSpPr txBox="1">
          <a:spLocks noChangeArrowheads="1"/>
        </xdr:cNvSpPr>
      </xdr:nvSpPr>
      <xdr:spPr>
        <a:xfrm>
          <a:off x="2447925" y="10448925"/>
          <a:ext cx="2695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=1/Mau ((2+(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Mau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γ+1))^(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(γ+1)/2(γ-1) )</a:t>
          </a:r>
        </a:p>
      </xdr:txBody>
    </xdr:sp>
    <xdr:clientData/>
  </xdr:oneCellAnchor>
  <xdr:oneCellAnchor>
    <xdr:from>
      <xdr:col>3</xdr:col>
      <xdr:colOff>542925</xdr:colOff>
      <xdr:row>68</xdr:row>
      <xdr:rowOff>123825</xdr:rowOff>
    </xdr:from>
    <xdr:ext cx="1485900" cy="257175"/>
    <xdr:sp>
      <xdr:nvSpPr>
        <xdr:cNvPr id="8" name="CasellaDiTesto 9"/>
        <xdr:cNvSpPr txBox="1">
          <a:spLocks noChangeArrowheads="1"/>
        </xdr:cNvSpPr>
      </xdr:nvSpPr>
      <xdr:spPr>
        <a:xfrm>
          <a:off x="2724150" y="1117282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=Acr∗(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Au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3</xdr:col>
      <xdr:colOff>523875</xdr:colOff>
      <xdr:row>30</xdr:row>
      <xdr:rowOff>152400</xdr:rowOff>
    </xdr:from>
    <xdr:ext cx="1800225" cy="476250"/>
    <xdr:sp>
      <xdr:nvSpPr>
        <xdr:cNvPr id="9" name="CasellaDiTesto 10"/>
        <xdr:cNvSpPr txBox="1">
          <a:spLocks noChangeArrowheads="1"/>
        </xdr:cNvSpPr>
      </xdr:nvSpPr>
      <xdr:spPr>
        <a:xfrm>
          <a:off x="2705100" y="5029200"/>
          <a:ext cx="1800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=pi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(1+(γ-1)/2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^2 ) 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^(γ/(γ-1))</a:t>
          </a:r>
        </a:p>
      </xdr:txBody>
    </xdr:sp>
    <xdr:clientData/>
  </xdr:oneCellAnchor>
  <xdr:oneCellAnchor>
    <xdr:from>
      <xdr:col>3</xdr:col>
      <xdr:colOff>0</xdr:colOff>
      <xdr:row>34</xdr:row>
      <xdr:rowOff>66675</xdr:rowOff>
    </xdr:from>
    <xdr:ext cx="2095500" cy="561975"/>
    <xdr:sp>
      <xdr:nvSpPr>
        <xdr:cNvPr id="10" name="CasellaDiTesto 11"/>
        <xdr:cNvSpPr txBox="1">
          <a:spLocks noChangeArrowheads="1"/>
        </xdr:cNvSpPr>
      </xdr:nvSpPr>
      <xdr:spPr>
        <a:xfrm>
          <a:off x="2181225" y="5591175"/>
          <a:ext cx="20955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To(pu/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^((γ-1)/γ)</a:t>
          </a:r>
        </a:p>
      </xdr:txBody>
    </xdr:sp>
    <xdr:clientData/>
  </xdr:oneCellAnchor>
  <xdr:oneCellAnchor>
    <xdr:from>
      <xdr:col>3</xdr:col>
      <xdr:colOff>542925</xdr:colOff>
      <xdr:row>60</xdr:row>
      <xdr:rowOff>95250</xdr:rowOff>
    </xdr:from>
    <xdr:ext cx="695325" cy="304800"/>
    <xdr:sp>
      <xdr:nvSpPr>
        <xdr:cNvPr id="11" name="CasellaDiTesto 12"/>
        <xdr:cNvSpPr txBox="1">
          <a:spLocks noChangeArrowheads="1"/>
        </xdr:cNvSpPr>
      </xdr:nvSpPr>
      <xdr:spPr>
        <a:xfrm>
          <a:off x="2724150" y="9848850"/>
          <a:ext cx="695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RTu</a:t>
          </a:r>
        </a:p>
      </xdr:txBody>
    </xdr:sp>
    <xdr:clientData/>
  </xdr:oneCellAnchor>
  <xdr:oneCellAnchor>
    <xdr:from>
      <xdr:col>3</xdr:col>
      <xdr:colOff>542925</xdr:colOff>
      <xdr:row>62</xdr:row>
      <xdr:rowOff>114300</xdr:rowOff>
    </xdr:from>
    <xdr:ext cx="990600" cy="266700"/>
    <xdr:sp>
      <xdr:nvSpPr>
        <xdr:cNvPr id="12" name="CasellaDiTesto 13"/>
        <xdr:cNvSpPr txBox="1">
          <a:spLocks noChangeArrowheads="1"/>
        </xdr:cNvSpPr>
      </xdr:nvSpPr>
      <xdr:spPr>
        <a:xfrm>
          <a:off x="2724150" y="10191750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=(Vu)s Mau</a:t>
          </a:r>
        </a:p>
      </xdr:txBody>
    </xdr:sp>
    <xdr:clientData/>
  </xdr:oneCellAnchor>
  <xdr:oneCellAnchor>
    <xdr:from>
      <xdr:col>3</xdr:col>
      <xdr:colOff>476250</xdr:colOff>
      <xdr:row>21</xdr:row>
      <xdr:rowOff>28575</xdr:rowOff>
    </xdr:from>
    <xdr:ext cx="800100" cy="438150"/>
    <xdr:sp>
      <xdr:nvSpPr>
        <xdr:cNvPr id="13" name="CasellaDiTesto 14"/>
        <xdr:cNvSpPr txBox="1">
          <a:spLocks noChangeArrowheads="1"/>
        </xdr:cNvSpPr>
      </xdr:nvSpPr>
      <xdr:spPr>
        <a:xfrm>
          <a:off x="2657475" y="3429000"/>
          <a:ext cx="800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RTi/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piVi</a:t>
          </a:r>
        </a:p>
      </xdr:txBody>
    </xdr:sp>
    <xdr:clientData/>
  </xdr:oneCellAnchor>
  <xdr:twoCellAnchor editAs="oneCell">
    <xdr:from>
      <xdr:col>7</xdr:col>
      <xdr:colOff>142875</xdr:colOff>
      <xdr:row>17</xdr:row>
      <xdr:rowOff>0</xdr:rowOff>
    </xdr:from>
    <xdr:to>
      <xdr:col>13</xdr:col>
      <xdr:colOff>409575</xdr:colOff>
      <xdr:row>50</xdr:row>
      <xdr:rowOff>123825</xdr:rowOff>
    </xdr:to>
    <xdr:pic>
      <xdr:nvPicPr>
        <xdr:cNvPr id="14" name="Immagin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752725"/>
          <a:ext cx="411480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21</xdr:row>
      <xdr:rowOff>66675</xdr:rowOff>
    </xdr:from>
    <xdr:to>
      <xdr:col>11</xdr:col>
      <xdr:colOff>257175</xdr:colOff>
      <xdr:row>50</xdr:row>
      <xdr:rowOff>47625</xdr:rowOff>
    </xdr:to>
    <xdr:sp>
      <xdr:nvSpPr>
        <xdr:cNvPr id="15" name="Connettore 1 16"/>
        <xdr:cNvSpPr>
          <a:spLocks/>
        </xdr:cNvSpPr>
      </xdr:nvSpPr>
      <xdr:spPr>
        <a:xfrm>
          <a:off x="7581900" y="3467100"/>
          <a:ext cx="0" cy="4695825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25</xdr:row>
      <xdr:rowOff>123825</xdr:rowOff>
    </xdr:from>
    <xdr:to>
      <xdr:col>13</xdr:col>
      <xdr:colOff>76200</xdr:colOff>
      <xdr:row>25</xdr:row>
      <xdr:rowOff>123825</xdr:rowOff>
    </xdr:to>
    <xdr:sp>
      <xdr:nvSpPr>
        <xdr:cNvPr id="16" name="Connettore 1 18"/>
        <xdr:cNvSpPr>
          <a:spLocks/>
        </xdr:cNvSpPr>
      </xdr:nvSpPr>
      <xdr:spPr>
        <a:xfrm>
          <a:off x="5086350" y="4191000"/>
          <a:ext cx="3600450" cy="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495300</xdr:colOff>
      <xdr:row>68</xdr:row>
      <xdr:rowOff>47625</xdr:rowOff>
    </xdr:from>
    <xdr:ext cx="800100" cy="438150"/>
    <xdr:sp>
      <xdr:nvSpPr>
        <xdr:cNvPr id="17" name="CasellaDiTesto 24"/>
        <xdr:cNvSpPr txBox="1">
          <a:spLocks noChangeArrowheads="1"/>
        </xdr:cNvSpPr>
      </xdr:nvSpPr>
      <xdr:spPr>
        <a:xfrm>
          <a:off x="5867400" y="11096625"/>
          <a:ext cx="800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RTu/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puVu</a:t>
          </a:r>
        </a:p>
      </xdr:txBody>
    </xdr:sp>
    <xdr:clientData/>
  </xdr:oneCellAnchor>
  <xdr:oneCellAnchor>
    <xdr:from>
      <xdr:col>2</xdr:col>
      <xdr:colOff>866775</xdr:colOff>
      <xdr:row>42</xdr:row>
      <xdr:rowOff>95250</xdr:rowOff>
    </xdr:from>
    <xdr:ext cx="2095500" cy="266700"/>
    <xdr:sp>
      <xdr:nvSpPr>
        <xdr:cNvPr id="18" name="CasellaDiTesto 19"/>
        <xdr:cNvSpPr txBox="1">
          <a:spLocks noChangeArrowheads="1"/>
        </xdr:cNvSpPr>
      </xdr:nvSpPr>
      <xdr:spPr>
        <a:xfrm>
          <a:off x="2171700" y="6915150"/>
          <a:ext cx="2095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=po(p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 po)_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cr</a:t>
          </a:r>
        </a:p>
      </xdr:txBody>
    </xdr:sp>
    <xdr:clientData/>
  </xdr:oneCellAnchor>
  <xdr:oneCellAnchor>
    <xdr:from>
      <xdr:col>3</xdr:col>
      <xdr:colOff>38100</xdr:colOff>
      <xdr:row>44</xdr:row>
      <xdr:rowOff>57150</xdr:rowOff>
    </xdr:from>
    <xdr:ext cx="2095500" cy="561975"/>
    <xdr:sp>
      <xdr:nvSpPr>
        <xdr:cNvPr id="19" name="CasellaDiTesto 20"/>
        <xdr:cNvSpPr txBox="1">
          <a:spLocks noChangeArrowheads="1"/>
        </xdr:cNvSpPr>
      </xdr:nvSpPr>
      <xdr:spPr>
        <a:xfrm>
          <a:off x="2219325" y="7200900"/>
          <a:ext cx="20955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To(pcr/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^((γ-1)/γ)</a:t>
          </a:r>
        </a:p>
      </xdr:txBody>
    </xdr:sp>
    <xdr:clientData/>
  </xdr:oneCellAnchor>
  <xdr:oneCellAnchor>
    <xdr:from>
      <xdr:col>3</xdr:col>
      <xdr:colOff>542925</xdr:colOff>
      <xdr:row>48</xdr:row>
      <xdr:rowOff>76200</xdr:rowOff>
    </xdr:from>
    <xdr:ext cx="781050" cy="295275"/>
    <xdr:sp>
      <xdr:nvSpPr>
        <xdr:cNvPr id="20" name="CasellaDiTesto 21"/>
        <xdr:cNvSpPr txBox="1">
          <a:spLocks noChangeArrowheads="1"/>
        </xdr:cNvSpPr>
      </xdr:nvSpPr>
      <xdr:spPr>
        <a:xfrm>
          <a:off x="2724150" y="7867650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RTcr</a:t>
          </a:r>
        </a:p>
      </xdr:txBody>
    </xdr:sp>
    <xdr:clientData/>
  </xdr:oneCellAnchor>
  <xdr:oneCellAnchor>
    <xdr:from>
      <xdr:col>8</xdr:col>
      <xdr:colOff>523875</xdr:colOff>
      <xdr:row>51</xdr:row>
      <xdr:rowOff>28575</xdr:rowOff>
    </xdr:from>
    <xdr:ext cx="800100" cy="438150"/>
    <xdr:sp>
      <xdr:nvSpPr>
        <xdr:cNvPr id="21" name="CasellaDiTesto 25"/>
        <xdr:cNvSpPr txBox="1">
          <a:spLocks noChangeArrowheads="1"/>
        </xdr:cNvSpPr>
      </xdr:nvSpPr>
      <xdr:spPr>
        <a:xfrm>
          <a:off x="5895975" y="8305800"/>
          <a:ext cx="800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RTcr/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pcrVcr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3.140625" style="0" customWidth="1"/>
    <col min="4" max="4" width="9.57421875" style="0" bestFit="1" customWidth="1"/>
    <col min="6" max="6" width="10.8515625" style="0" customWidth="1"/>
    <col min="9" max="9" width="9.57421875" style="0" bestFit="1" customWidth="1"/>
    <col min="10" max="10" width="10.57421875" style="0" bestFit="1" customWidth="1"/>
    <col min="13" max="13" width="10.140625" style="0" customWidth="1"/>
    <col min="14" max="14" width="10.00390625" style="0" customWidth="1"/>
  </cols>
  <sheetData>
    <row r="2" ht="12.75">
      <c r="B2" s="1" t="s">
        <v>29</v>
      </c>
    </row>
    <row r="5" ht="12.75">
      <c r="B5" s="7"/>
    </row>
    <row r="6" ht="12.75">
      <c r="B6" s="1" t="s">
        <v>33</v>
      </c>
    </row>
    <row r="7" ht="12.75">
      <c r="B7" s="1"/>
    </row>
    <row r="8" spans="2:4" ht="12.75">
      <c r="B8" s="8" t="s">
        <v>18</v>
      </c>
      <c r="C8" s="2">
        <v>50</v>
      </c>
      <c r="D8" t="s">
        <v>0</v>
      </c>
    </row>
    <row r="9" spans="2:6" ht="12.75">
      <c r="B9" s="8" t="s">
        <v>12</v>
      </c>
      <c r="C9">
        <v>1000</v>
      </c>
      <c r="D9" t="s">
        <v>1</v>
      </c>
      <c r="E9" s="10">
        <f>C9+273.15</f>
        <v>1273.15</v>
      </c>
      <c r="F9" s="8" t="s">
        <v>2</v>
      </c>
    </row>
    <row r="10" spans="2:6" ht="12.75">
      <c r="B10" s="8" t="s">
        <v>8</v>
      </c>
      <c r="C10">
        <v>1000000</v>
      </c>
      <c r="D10" t="s">
        <v>3</v>
      </c>
      <c r="E10" s="10">
        <f>C10/10^5</f>
        <v>10</v>
      </c>
      <c r="F10" s="8" t="s">
        <v>9</v>
      </c>
    </row>
    <row r="11" spans="2:6" ht="12.75">
      <c r="B11" s="8" t="s">
        <v>14</v>
      </c>
      <c r="C11">
        <v>50</v>
      </c>
      <c r="D11" s="8" t="s">
        <v>15</v>
      </c>
      <c r="E11" s="10"/>
      <c r="F11" s="8"/>
    </row>
    <row r="12" spans="2:6" ht="12.75">
      <c r="B12" s="8" t="s">
        <v>13</v>
      </c>
      <c r="C12">
        <v>100000</v>
      </c>
      <c r="D12" s="8" t="s">
        <v>3</v>
      </c>
      <c r="E12" s="10">
        <f>C12/10^5</f>
        <v>1</v>
      </c>
      <c r="F12" s="8" t="s">
        <v>9</v>
      </c>
    </row>
    <row r="13" spans="2:6" ht="12.75">
      <c r="B13" s="8"/>
      <c r="E13" s="10"/>
      <c r="F13" s="8"/>
    </row>
    <row r="14" spans="2:6" ht="12.75">
      <c r="B14" s="8" t="s">
        <v>10</v>
      </c>
      <c r="C14" s="16">
        <v>287</v>
      </c>
      <c r="D14" s="8" t="s">
        <v>11</v>
      </c>
      <c r="E14" s="10">
        <f>C14/1000</f>
        <v>0.287</v>
      </c>
      <c r="F14" s="8" t="s">
        <v>4</v>
      </c>
    </row>
    <row r="15" spans="2:5" ht="12.75">
      <c r="B15" s="4" t="s">
        <v>6</v>
      </c>
      <c r="C15" s="3">
        <v>1.4</v>
      </c>
      <c r="E15" s="10"/>
    </row>
    <row r="16" spans="2:5" ht="12.75">
      <c r="B16" s="4" t="s">
        <v>20</v>
      </c>
      <c r="C16" s="15">
        <f>C15-1</f>
        <v>0.3999999999999999</v>
      </c>
      <c r="E16" s="10"/>
    </row>
    <row r="17" spans="2:6" ht="12.75">
      <c r="B17" s="8" t="s">
        <v>5</v>
      </c>
      <c r="C17" s="10">
        <f>C15*C14/C16</f>
        <v>1004.5000000000001</v>
      </c>
      <c r="D17" s="8" t="s">
        <v>11</v>
      </c>
      <c r="E17" s="10">
        <f>C17/1000</f>
        <v>1.0045000000000002</v>
      </c>
      <c r="F17" s="8" t="s">
        <v>4</v>
      </c>
    </row>
    <row r="18" ht="12.75">
      <c r="B18" s="8"/>
    </row>
    <row r="19" ht="12.75">
      <c r="B19" s="8"/>
    </row>
    <row r="21" ht="12.75">
      <c r="B21" s="1" t="s">
        <v>7</v>
      </c>
    </row>
    <row r="23" spans="2:6" ht="14.25">
      <c r="B23" s="8" t="s">
        <v>34</v>
      </c>
      <c r="C23" s="9">
        <f>C8*C14*E9/(C10*C11)</f>
        <v>0.36539405</v>
      </c>
      <c r="D23" s="8" t="s">
        <v>25</v>
      </c>
      <c r="E23" s="9"/>
      <c r="F23" s="8"/>
    </row>
    <row r="24" ht="12.75">
      <c r="B24" s="1"/>
    </row>
    <row r="25" spans="2:6" ht="12.75">
      <c r="B25" s="8" t="s">
        <v>16</v>
      </c>
      <c r="C25" s="9">
        <f>(C15*C14*E9)^0.5</f>
        <v>715.228404078026</v>
      </c>
      <c r="D25" s="8" t="s">
        <v>15</v>
      </c>
      <c r="E25" s="9"/>
      <c r="F25" s="8"/>
    </row>
    <row r="26" spans="2:6" ht="12.75">
      <c r="B26" s="8"/>
      <c r="C26" s="9"/>
      <c r="D26" s="8"/>
      <c r="E26" s="9"/>
      <c r="F26" s="8"/>
    </row>
    <row r="27" spans="2:6" ht="12.75">
      <c r="B27" s="8" t="s">
        <v>17</v>
      </c>
      <c r="C27" s="9">
        <f>C11/C25</f>
        <v>0.0699077381643604</v>
      </c>
      <c r="E27" s="9"/>
      <c r="F27" s="8"/>
    </row>
    <row r="28" spans="2:6" ht="12.75">
      <c r="B28" s="8"/>
      <c r="C28" s="9"/>
      <c r="D28" s="8"/>
      <c r="E28" s="9"/>
      <c r="F28" s="8"/>
    </row>
    <row r="29" spans="2:6" ht="12.75">
      <c r="B29" s="8"/>
      <c r="C29" s="9"/>
      <c r="E29" s="9"/>
      <c r="F29" s="8"/>
    </row>
    <row r="30" spans="2:4" ht="12.75">
      <c r="B30" s="8" t="s">
        <v>19</v>
      </c>
      <c r="C30" s="11">
        <f>E9*(1+0.5*C16*C27^2)</f>
        <v>1274.3944001991042</v>
      </c>
      <c r="D30" s="8" t="s">
        <v>2</v>
      </c>
    </row>
    <row r="31" spans="2:4" ht="12.75">
      <c r="B31" s="8"/>
      <c r="C31" s="11"/>
      <c r="D31" s="8"/>
    </row>
    <row r="32" spans="2:4" ht="12.75">
      <c r="B32" s="8"/>
      <c r="C32" s="11"/>
      <c r="D32" s="8"/>
    </row>
    <row r="33" spans="2:4" ht="12.75">
      <c r="B33" s="8" t="s">
        <v>21</v>
      </c>
      <c r="C33" s="12">
        <f>C10*(1+0.5*C16*C27^2)^(C15/C16)</f>
        <v>1003425.1459832488</v>
      </c>
      <c r="D33" s="8" t="s">
        <v>3</v>
      </c>
    </row>
    <row r="34" spans="2:4" ht="12.75">
      <c r="B34" s="8"/>
      <c r="C34" s="12"/>
      <c r="D34" s="8"/>
    </row>
    <row r="35" spans="2:3" ht="12.75">
      <c r="B35" s="8" t="s">
        <v>23</v>
      </c>
      <c r="C35" s="13">
        <f>C12/C33</f>
        <v>0.09965865455963907</v>
      </c>
    </row>
    <row r="36" spans="2:3" ht="12.75">
      <c r="B36" s="8"/>
      <c r="C36" s="13"/>
    </row>
    <row r="37" spans="2:4" ht="12.75">
      <c r="B37" s="8" t="s">
        <v>30</v>
      </c>
      <c r="C37" s="11">
        <f>C30*(C35)^(C16/C15)</f>
        <v>659.4248187863218</v>
      </c>
      <c r="D37" s="8" t="s">
        <v>2</v>
      </c>
    </row>
    <row r="38" spans="2:4" ht="12.75">
      <c r="B38" s="8"/>
      <c r="C38" s="11"/>
      <c r="D38" s="8"/>
    </row>
    <row r="39" spans="2:4" ht="12.75">
      <c r="B39" s="8" t="s">
        <v>38</v>
      </c>
      <c r="C39" s="13">
        <f>C37/C30</f>
        <v>0.5174417108889501</v>
      </c>
      <c r="D39" t="s">
        <v>2</v>
      </c>
    </row>
    <row r="40" spans="2:3" ht="12.75">
      <c r="B40" s="8"/>
      <c r="C40" s="13"/>
    </row>
    <row r="41" spans="2:3" ht="12.75">
      <c r="B41" s="8" t="s">
        <v>24</v>
      </c>
      <c r="C41" s="13">
        <f>(2/(C15+1))^(C15/C16)</f>
        <v>0.5282817877171742</v>
      </c>
    </row>
    <row r="42" spans="2:3" ht="12.75">
      <c r="B42" s="8"/>
      <c r="C42" s="13"/>
    </row>
    <row r="43" spans="2:3" ht="12.75">
      <c r="B43" s="8"/>
      <c r="C43" s="13"/>
    </row>
    <row r="44" spans="2:4" ht="12.75">
      <c r="B44" s="8" t="s">
        <v>35</v>
      </c>
      <c r="C44" s="12">
        <f>C33*C41</f>
        <v>530091.2299603971</v>
      </c>
      <c r="D44" t="s">
        <v>3</v>
      </c>
    </row>
    <row r="45" spans="2:3" ht="12.75">
      <c r="B45" s="8"/>
      <c r="C45" s="12"/>
    </row>
    <row r="46" spans="2:3" ht="12.75">
      <c r="B46" s="8"/>
      <c r="C46" s="13"/>
    </row>
    <row r="47" spans="2:4" ht="12.75">
      <c r="B47" s="8" t="s">
        <v>36</v>
      </c>
      <c r="C47" s="11">
        <f>C30*(C41)^(C16/C15)</f>
        <v>1061.9953334992535</v>
      </c>
      <c r="D47" t="s">
        <v>2</v>
      </c>
    </row>
    <row r="48" spans="2:3" ht="12.75">
      <c r="B48" s="8"/>
      <c r="C48" s="11"/>
    </row>
    <row r="49" spans="2:3" ht="12.75">
      <c r="B49" s="8"/>
      <c r="C49" s="11"/>
    </row>
    <row r="50" spans="2:4" ht="12.75">
      <c r="B50" s="8" t="s">
        <v>37</v>
      </c>
      <c r="C50" s="9">
        <f>(C15*C14*C47)^0.5</f>
        <v>653.2302235812425</v>
      </c>
      <c r="D50" s="8" t="s">
        <v>15</v>
      </c>
    </row>
    <row r="51" spans="2:3" ht="12.75">
      <c r="B51" s="8"/>
      <c r="C51" s="13"/>
    </row>
    <row r="52" spans="2:3" ht="12.75">
      <c r="B52" s="8"/>
      <c r="C52" s="13"/>
    </row>
    <row r="53" spans="2:9" ht="14.25">
      <c r="B53" s="8" t="s">
        <v>22</v>
      </c>
      <c r="C53" s="13">
        <f>(C8/C33)*((C30*C14/C15)^0.5)*((C15+1)/2)^((C15+1)/(2*C16))</f>
        <v>0.04401063349780411</v>
      </c>
      <c r="D53" s="8" t="s">
        <v>25</v>
      </c>
      <c r="H53" s="14">
        <f>C8*C14*C47/(C44*C50)</f>
        <v>0.04401063349780411</v>
      </c>
      <c r="I53" s="8" t="s">
        <v>25</v>
      </c>
    </row>
    <row r="54" spans="2:4" ht="12.75">
      <c r="B54" s="8"/>
      <c r="C54" s="13"/>
      <c r="D54" s="8"/>
    </row>
    <row r="55" spans="2:4" ht="12.75">
      <c r="B55" s="8"/>
      <c r="C55" s="13"/>
      <c r="D55" s="8"/>
    </row>
    <row r="56" spans="2:4" ht="12.75">
      <c r="B56" s="8"/>
      <c r="C56" s="13"/>
      <c r="D56" s="8"/>
    </row>
    <row r="57" spans="2:4" ht="12.75">
      <c r="B57" s="8"/>
      <c r="C57" s="13"/>
      <c r="D57" s="8"/>
    </row>
    <row r="58" spans="2:3" ht="12.75">
      <c r="B58" s="8" t="s">
        <v>26</v>
      </c>
      <c r="C58" s="9">
        <f>((2/C16)*(C35^(-C16/C15)-1))^0.5</f>
        <v>2.1593804994863777</v>
      </c>
    </row>
    <row r="59" spans="2:3" ht="12.75">
      <c r="B59" s="8"/>
      <c r="C59" s="9"/>
    </row>
    <row r="60" spans="2:3" ht="12.75">
      <c r="B60" s="8"/>
      <c r="C60" s="9"/>
    </row>
    <row r="61" spans="2:3" ht="12.75">
      <c r="B61" s="8"/>
      <c r="C61" s="9"/>
    </row>
    <row r="62" spans="2:6" ht="12.75">
      <c r="B62" s="8" t="s">
        <v>31</v>
      </c>
      <c r="C62" s="9">
        <f>(C15*C14*C37)^0.5</f>
        <v>514.739635338434</v>
      </c>
      <c r="D62" s="8" t="s">
        <v>15</v>
      </c>
      <c r="E62" s="9"/>
      <c r="F62" s="8"/>
    </row>
    <row r="63" spans="2:6" ht="12.75">
      <c r="B63" s="8"/>
      <c r="C63" s="9"/>
      <c r="D63" s="8"/>
      <c r="E63" s="9"/>
      <c r="F63" s="8"/>
    </row>
    <row r="64" spans="2:6" ht="12.75">
      <c r="B64" s="8" t="s">
        <v>32</v>
      </c>
      <c r="C64" s="9">
        <f>C62*C58</f>
        <v>1111.5187308625436</v>
      </c>
      <c r="D64" s="8" t="s">
        <v>15</v>
      </c>
      <c r="E64" s="9"/>
      <c r="F64" s="8"/>
    </row>
    <row r="65" spans="2:3" ht="12.75">
      <c r="B65" s="8"/>
      <c r="C65" s="9"/>
    </row>
    <row r="66" spans="2:3" ht="12.75">
      <c r="B66" s="8"/>
      <c r="C66" s="9"/>
    </row>
    <row r="67" spans="2:3" ht="12.75">
      <c r="B67" s="8" t="s">
        <v>27</v>
      </c>
      <c r="C67" s="13">
        <f>(((2+C16*C58^2)/((C15+1)))^((C15+1)/(2*C16)))/C58</f>
        <v>1.934384413486552</v>
      </c>
    </row>
    <row r="68" spans="2:3" ht="12.75">
      <c r="B68" s="8"/>
      <c r="C68" s="13"/>
    </row>
    <row r="69" spans="2:3" ht="12.75">
      <c r="B69" s="8"/>
      <c r="C69" s="13"/>
    </row>
    <row r="70" spans="2:9" ht="14.25">
      <c r="B70" s="8" t="s">
        <v>28</v>
      </c>
      <c r="C70" s="13">
        <f>C67*C53</f>
        <v>0.0851334834658214</v>
      </c>
      <c r="D70" s="8" t="s">
        <v>25</v>
      </c>
      <c r="H70" s="14">
        <f>C8*C14*C37/(C12*C64)</f>
        <v>0.08513348346582143</v>
      </c>
      <c r="I70" s="8" t="s">
        <v>25</v>
      </c>
    </row>
    <row r="72" ht="12.75">
      <c r="B72" s="4"/>
    </row>
    <row r="73" ht="12.75">
      <c r="B73" s="5"/>
    </row>
    <row r="74" spans="2:3" ht="12.75">
      <c r="B74" s="5"/>
      <c r="C74" s="3"/>
    </row>
    <row r="76" ht="12.75">
      <c r="D76" s="6"/>
    </row>
    <row r="77" ht="12.75">
      <c r="B77" s="4"/>
    </row>
    <row r="78" ht="12.75">
      <c r="B78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DIEM - Università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diem039</dc:creator>
  <cp:keywords/>
  <dc:description/>
  <cp:lastModifiedBy>PRSpina</cp:lastModifiedBy>
  <cp:lastPrinted>2016-11-17T14:46:34Z</cp:lastPrinted>
  <dcterms:created xsi:type="dcterms:W3CDTF">2006-01-24T11:36:33Z</dcterms:created>
  <dcterms:modified xsi:type="dcterms:W3CDTF">2017-11-23T15:31:00Z</dcterms:modified>
  <cp:category/>
  <cp:version/>
  <cp:contentType/>
  <cp:contentStatus/>
</cp:coreProperties>
</file>